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<sst xmlns="http://schemas.openxmlformats.org/spreadsheetml/2006/main" count="1068" uniqueCount="878">
  <si>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</si>
  <si>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</si>
  <si>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</si>
  <si>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</si>
  <si>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</si>
  <si>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</si>
  <si>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</si>
  <si>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</si>
  <si>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</si>
  <si>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</si>
  <si>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</si>
  <si>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</si>
  <si>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</si>
  <si>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</si>
  <si>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</si>
  <si>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</si>
  <si>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</si>
  <si>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</si>
  <si>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</si>
  <si>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</si>
  <si>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</si>
  <si>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</si>
  <si>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</si>
  <si>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</si>
  <si>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</si>
  <si>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</si>
  <si>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</si>
  <si>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</si>
  <si>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</si>
  <si>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</si>
  <si>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</si>
  <si>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</si>
  <si>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</si>
  <si>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</si>
  <si>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</si>
  <si>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</si>
  <si>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</si>
  <si>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</si>
  <si>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</si>
  <si>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</si>
  <si>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</si>
  <si>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</si>
  <si>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</si>
  <si>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</si>
  <si>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</si>
  <si>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</si>
  <si>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</si>
  <si>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</si>
  <si>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</si>
  <si>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</si>
  <si>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</si>
  <si>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</si>
  <si>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</si>
  <si>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</si>
  <si>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</si>
  <si>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</si>
  <si>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</si>
  <si>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</si>
  <si>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</si>
  <si>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</si>
  <si>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</si>
  <si>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</si>
  <si>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</si>
  <si>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</si>
  <si>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</si>
  <si>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</si>
  <si>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</si>
  <si>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</si>
  <si>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</si>
  <si>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</si>
  <si>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</si>
  <si>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</si>
  <si>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</si>
  <si>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</si>
  <si>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</si>
  <si>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</si>
  <si>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</si>
  <si>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</si>
  <si>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</si>
  <si>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</si>
  <si>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</si>
  <si>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</si>
  <si>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</si>
  <si>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</si>
  <si>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</si>
  <si>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</si>
  <si>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</si>
  <si>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</si>
  <si>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</si>
  <si>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</si>
  <si>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</si>
  <si>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</si>
  <si>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</si>
  <si>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</si>
  <si>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</si>
  <si>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</si>
  <si>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</si>
  <si>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</si>
  <si>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</si>
  <si>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</si>
  <si>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</si>
  <si>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</si>
  <si>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</si>
  <si>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</si>
  <si>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</si>
  <si>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</si>
  <si>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</si>
  <si>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</si>
  <si>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</si>
  <si>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</si>
  <si>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</si>
  <si>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</si>
  <si>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</si>
  <si>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</si>
  <si>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</si>
  <si>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</si>
  <si>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</si>
  <si>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</si>
  <si>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</si>
  <si>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</si>
  <si>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</si>
  <si>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</si>
  <si>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</si>
  <si>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</si>
  <si>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</si>
  <si>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</si>
  <si>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</si>
  <si>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</si>
  <si>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</si>
  <si>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</si>
  <si>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</si>
  <si>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</si>
  <si>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</si>
  <si>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</si>
  <si>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</si>
  <si>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</si>
  <si>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</si>
  <si>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</si>
  <si>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</si>
  <si>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</si>
  <si>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</si>
  <si>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</si>
  <si>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</si>
  <si>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</si>
  <si>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</si>
  <si>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</si>
  <si>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</si>
  <si>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</si>
  <si>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</si>
  <si>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</si>
  <si>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</si>
  <si>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</si>
  <si>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</si>
  <si>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</si>
  <si>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</si>
  <si>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</si>
  <si>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</si>
  <si>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</si>
  <si>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</si>
  <si>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</si>
  <si>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</si>
  <si>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</si>
  <si>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</si>
  <si>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</si>
  <si>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</si>
  <si>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</si>
  <si>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</si>
  <si>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</si>
  <si>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</si>
  <si>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</si>
  <si>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</si>
  <si>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</si>
  <si>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</si>
  <si>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</si>
  <si>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</si>
  <si>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</si>
  <si>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</si>
  <si>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</si>
  <si>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</si>
  <si>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</si>
  <si>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</si>
  <si>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</si>
  <si>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</si>
  <si>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</si>
  <si>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</si>
  <si>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</si>
  <si>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</si>
  <si>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</si>
  <si>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</si>
  <si>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</si>
  <si>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</si>
  <si>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</si>
  <si>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</si>
  <si>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</si>
  <si>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</si>
  <si>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</si>
  <si>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</si>
  <si>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</si>
  <si>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</si>
  <si>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</si>
  <si>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</si>
  <si>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</si>
  <si>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</si>
  <si>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</si>
  <si>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</si>
  <si>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</si>
  <si>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</si>
  <si>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</si>
  <si>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</si>
  <si>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</si>
  <si>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</si>
  <si>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</si>
  <si>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</si>
  <si>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</si>
  <si>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</si>
  <si>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</si>
  <si>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</si>
  <si>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</si>
  <si>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</si>
  <si>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</si>
  <si>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</si>
  <si>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</si>
  <si>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</si>
  <si>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</si>
  <si>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</si>
  <si>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</si>
  <si>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</si>
  <si>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</si>
  <si>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</si>
  <si>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</si>
  <si>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</si>
  <si>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</si>
  <si>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</si>
  <si>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</si>
  <si>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</si>
  <si>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</si>
  <si>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</si>
  <si>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</si>
  <si>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</si>
  <si>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</si>
  <si>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</si>
  <si>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</si>
  <si>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</si>
  <si>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</si>
  <si>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</si>
  <si>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</si>
  <si>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</si>
  <si>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</si>
  <si>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</si>
  <si>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</si>
  <si>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</si>
  <si>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</si>
  <si>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</si>
  <si>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</si>
  <si>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</si>
  <si>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</si>
  <si>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</si>
  <si>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</si>
  <si>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</si>
  <si>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</si>
  <si>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</si>
  <si>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</si>
  <si>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</si>
  <si>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</si>
  <si>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</si>
  <si>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</si>
  <si>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</si>
  <si>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</si>
  <si>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</si>
  <si>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</si>
  <si>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</si>
  <si>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</si>
  <si>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</si>
  <si>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</si>
  <si>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</si>
  <si>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</si>
  <si>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</si>
  <si>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</si>
  <si>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</si>
  <si>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</si>
  <si>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</si>
  <si>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</si>
  <si>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</si>
  <si>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</si>
  <si>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</si>
  <si>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</si>
  <si>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</si>
  <si>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</si>
  <si>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</si>
  <si>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</si>
  <si>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</si>
  <si>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</si>
  <si>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</si>
  <si>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</si>
  <si>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</si>
  <si>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</si>
  <si>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</si>
  <si>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</si>
  <si>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</si>
  <si>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</si>
  <si>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</si>
  <si>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</si>
  <si>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</si>
  <si>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</si>
  <si>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</si>
  <si>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</si>
  <si>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</si>
  <si>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</si>
  <si>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</si>
  <si>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</si>
  <si>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</si>
  <si>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</si>
  <si>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</si>
  <si>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</si>
  <si>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</si>
  <si>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</si>
  <si>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</si>
  <si>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</si>
  <si>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</si>
  <si>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</si>
  <si>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</si>
  <si>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</si>
  <si>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</si>
  <si>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</si>
  <si>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</si>
  <si>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</si>
  <si>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</si>
  <si>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</si>
  <si>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</si>
  <si>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</si>
  <si>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</si>
  <si>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</si>
  <si>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</si>
  <si>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</si>
  <si>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</si>
  <si>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</si>
  <si>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</si>
  <si>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</si>
  <si>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</si>
  <si>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</si>
  <si>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</si>
  <si>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</si>
  <si>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</si>
  <si>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</si>
  <si>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</si>
  <si>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</si>
  <si>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</si>
  <si>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</si>
  <si>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</si>
  <si>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</si>
  <si>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</si>
  <si>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</si>
  <si>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</si>
  <si>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</si>
  <si>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</si>
  <si>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</si>
  <si>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</si>
  <si>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</si>
  <si>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</si>
  <si>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</si>
  <si>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</si>
  <si>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</si>
  <si>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</si>
  <si>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</si>
  <si>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</si>
  <si>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</si>
  <si>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</si>
  <si>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</si>
  <si>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</si>
  <si>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</si>
  <si>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</si>
  <si>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</si>
  <si>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</si>
  <si>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</si>
  <si>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</si>
  <si>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</si>
  <si>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</si>
  <si>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</si>
  <si>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</si>
  <si>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</si>
  <si>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</si>
  <si>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</si>
  <si>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</si>
  <si>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</si>
  <si>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</si>
  <si>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</si>
  <si>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</si>
  <si>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</si>
  <si>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</si>
  <si>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</si>
  <si>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</si>
  <si>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</si>
  <si>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</si>
  <si>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</si>
  <si>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</si>
  <si>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</si>
  <si>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</si>
  <si>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</si>
  <si>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</si>
  <si>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</si>
  <si>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</si>
  <si>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</si>
  <si>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</si>
  <si>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</si>
  <si>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</si>
  <si>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</si>
  <si>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</si>
  <si>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</si>
  <si>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</si>
  <si>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</si>
  <si>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</si>
  <si>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</si>
  <si>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</si>
  <si>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</si>
  <si>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</si>
  <si>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</si>
  <si>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</si>
  <si>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</si>
  <si>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</si>
  <si>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</si>
  <si>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</si>
  <si>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</si>
  <si>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</si>
  <si>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</si>
  <si>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</si>
  <si>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</si>
  <si>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</si>
  <si>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</si>
  <si>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</si>
  <si>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</si>
  <si>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</si>
  <si>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</si>
  <si>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</si>
  <si>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</si>
  <si>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</si>
  <si>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</si>
  <si>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</si>
  <si>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</si>
  <si>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</si>
  <si>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</si>
  <si>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</si>
  <si>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</si>
  <si>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</si>
  <si>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</si>
  <si>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</si>
  <si>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</si>
  <si>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</si>
  <si>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</si>
  <si>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</si>
  <si>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</si>
  <si>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</si>
  <si>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</si>
  <si>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</si>
  <si>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</si>
  <si>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</si>
  <si>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</si>
  <si>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</si>
  <si>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</si>
  <si>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</si>
  <si>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</si>
  <si>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</si>
  <si>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</si>
  <si>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</si>
  <si>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</si>
  <si>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</si>
  <si>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</si>
  <si>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</si>
  <si>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</si>
  <si>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</si>
  <si>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</si>
  <si>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</si>
  <si>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</si>
  <si>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</si>
  <si>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</si>
  <si>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</si>
  <si>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</si>
  <si>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</si>
  <si>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</si>
  <si>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</si>
  <si>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</si>
  <si>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</si>
  <si>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</si>
  <si>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</si>
  <si>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</si>
  <si>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</si>
  <si>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</si>
  <si>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</si>
  <si>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</si>
  <si>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</si>
  <si>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</si>
  <si>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</si>
  <si>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</si>
  <si>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</si>
  <si>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</si>
  <si>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</si>
  <si>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</si>
  <si>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</si>
  <si>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</si>
  <si>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</si>
  <si>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</si>
  <si>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</si>
  <si>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</si>
  <si>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</si>
  <si>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</si>
  <si>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</si>
  <si>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</si>
  <si>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</si>
  <si>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</si>
  <si>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</si>
  <si>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</si>
  <si>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</si>
  <si>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</si>
  <si>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</si>
  <si>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</si>
  <si>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</si>
  <si>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</si>
  <si>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</si>
  <si>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</si>
  <si>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</si>
  <si>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</si>
  <si>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</si>
  <si>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</si>
  <si>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</si>
  <si>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</si>
  <si>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</si>
  <si>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</si>
  <si>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</si>
  <si>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</si>
  <si>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</si>
  <si>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</si>
  <si>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</si>
  <si>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</si>
  <si>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</si>
  <si>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</si>
  <si>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</si>
  <si>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</si>
  <si>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</si>
  <si>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</si>
  <si>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</si>
  <si>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</si>
  <si>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</si>
  <si>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</si>
  <si>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</si>
  <si>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</si>
  <si>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</si>
  <si>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</si>
  <si>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</si>
  <si>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</si>
  <si>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</si>
  <si>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</si>
  <si>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</si>
  <si>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</si>
  <si>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</si>
  <si>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</si>
  <si>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</si>
  <si>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</si>
  <si>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</si>
  <si>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</si>
  <si>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</si>
  <si>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</si>
  <si>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</si>
  <si>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</si>
  <si>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</si>
  <si>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</si>
  <si>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</si>
  <si>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</si>
  <si>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</si>
  <si>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</si>
  <si>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</si>
  <si>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</si>
  <si>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</si>
  <si>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</si>
  <si>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</si>
  <si>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</si>
  <si>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</si>
  <si>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</si>
  <si>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</si>
  <si>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</si>
  <si>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</si>
  <si>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</si>
  <si>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</si>
  <si>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</si>
  <si>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</si>
  <si>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</si>
  <si>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</si>
  <si>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</si>
  <si>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</si>
  <si>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</si>
  <si>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</si>
  <si>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</si>
  <si>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</si>
  <si>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</si>
  <si>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</si>
  <si>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</si>
  <si>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</si>
  <si>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</si>
  <si>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</si>
  <si>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</si>
  <si>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</si>
  <si>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</si>
  <si>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</si>
  <si>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</si>
  <si>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</si>
  <si>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</si>
  <si>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</si>
  <si>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</si>
  <si>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</si>
  <si>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</si>
  <si>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</si>
  <si>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</si>
  <si>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</si>
  <si>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</si>
  <si>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</si>
  <si>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</si>
  <si>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</si>
  <si>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</si>
  <si>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</si>
  <si>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</si>
  <si>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</si>
  <si>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</si>
  <si>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</si>
  <si>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</si>
  <si>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</si>
  <si>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</si>
  <si>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</si>
  <si>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</si>
  <si>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</si>
  <si>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</si>
  <si>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</si>
  <si>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</si>
  <si>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</si>
  <si>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</si>
  <si>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</si>
  <si>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</si>
  <si>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</si>
  <si>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</si>
  <si>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</si>
  <si>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</si>
  <si>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</si>
  <si>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</si>
  <si>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</si>
  <si>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</si>
  <si>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</si>
  <si>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</si>
  <si>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</si>
  <si>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</si>
  <si>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</si>
  <si>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</si>
  <si>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</si>
  <si>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</si>
  <si>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</si>
  <si>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</si>
  <si>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</si>
  <si>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</si>
  <si>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</si>
  <si>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</si>
  <si>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</si>
  <si>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</si>
  <si>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</si>
  <si>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</si>
  <si>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</si>
  <si>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</si>
  <si>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</si>
  <si>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</si>
  <si>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</si>
  <si>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</si>
  <si>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</si>
  <si>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</si>
  <si>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</si>
  <si>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</si>
  <si>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</si>
  <si>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</si>
  <si>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</si>
  <si>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</si>
  <si>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</si>
  <si>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</si>
  <si>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</si>
  <si>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</si>
  <si>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</si>
  <si>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</si>
  <si>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</si>
  <si>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</si>
  <si>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</si>
  <si>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</si>
  <si>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</si>
  <si>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</si>
  <si>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</si>
  <si>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</si>
  <si>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</si>
  <si>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</si>
  <si>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</si>
  <si>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</si>
  <si>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</si>
  <si>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</si>
  <si>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</si>
  <si>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</si>
  <si>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</si>
  <si>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</si>
  <si>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</si>
  <si>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</si>
  <si>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</si>
  <si>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</si>
  <si>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</si>
  <si>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</si>
  <si>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</si>
  <si>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</si>
  <si>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</si>
  <si>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</si>
  <si>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</si>
  <si>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</si>
  <si>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</si>
  <si>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</si>
  <si>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</si>
  <si>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</si>
  <si>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</si>
  <si>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</si>
  <si>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</si>
  <si>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</si>
  <si>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</si>
  <si>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</si>
  <si>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</si>
  <si>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</si>
  <si>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</si>
  <si>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</si>
  <si>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</si>
  <si>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</si>
  <si>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</si>
  <si>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</si>
  <si>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</si>
  <si>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</si>
  <si>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</si>
  <si>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</si>
  <si>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</si>
  <si>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</si>
  <si>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</si>
  <si>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</si>
  <si>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</si>
  <si>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</si>
  <si>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</si>
  <si>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</si>
  <si>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</si>
  <si>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</si>
  <si>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</si>
  <si>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</si>
  <si>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</si>
  <si>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</si>
  <si>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</si>
  <si>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</si>
  <si>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</si>
  <si>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</si>
  <si>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</si>
  <si>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</si>
  <si>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</si>
  <si>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</si>
  <si>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</si>
  <si>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</si>
  <si>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</si>
  <si>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</si>
  <si>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</si>
  <si>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</si>
  <si>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</si>
  <si>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</si>
  <si>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</si>
  <si>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</si>
  <si>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</si>
  <si>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</si>
  <si>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</si>
  <si>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</si>
  <si>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</si>
  <si>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</si>
  <si>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</si>
  <si>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</si>
  <si>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</si>
  <si>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</si>
  <si>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</si>
  <si>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</si>
  <si>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</si>
  <si>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</si>
  <si>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</si>
  <si>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</si>
  <si>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</si>
  <si>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</si>
  <si>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</si>
  <si>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</si>
  <si>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</si>
  <si>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</si>
  <si>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</si>
  <si>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</si>
  <si>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</si>
  <si>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</si>
  <si>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</si>
  <si>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</si>
  <si>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</si>
  <si>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</si>
  <si>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</si>
  <si>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</si>
  <si>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</si>
  <si>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</si>
  <si>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</si>
  <si>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</si>
  <si>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</si>
  <si>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</si>
  <si>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</si>
  <si>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</si>
  <si>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</si>
  <si>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</si>
  <si>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</si>
  <si>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</si>
  <si>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</si>
  <si>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</si>
  <si>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</si>
  <si>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</si>
  <si>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</si>
  <si>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</si>
  <si>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</si>
  <si>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</si>
  <si>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</si>
  <si>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</si>
  <si>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</si>
  <si>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</si>
  <si>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</si>
  <si>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</si>
  <si>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</si>
  <si>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</si>
  <si>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</si>
  <si>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</si>
  <si>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</si>
  <si>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</si>
  <si>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</si>
  <si>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</si>
  <si>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</si>
  <si>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</si>
  <si>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</si>
  <si>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</si>
  <si>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</si>
  <si>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</si>
  <si>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</si>
  <si>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</si>
  <si>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</si>
  <si>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</si>
  <si>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</si>
  <si>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</si>
  <si>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</si>
  <si>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</si>
  <si>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</si>
  <si>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</si>
  <si>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</si>
  <si>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</si>
  <si>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</si>
  <si>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</si>
  <si>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</si>
  <si>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</si>
  <si>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</si>
  <si>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</si>
  <si>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</si>
  <si>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</si>
  <si>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</si>
  <si>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</si>
  <si>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неконсолидиран</t>
  </si>
  <si>
    <t xml:space="preserve">                                    Съставител:                          </t>
  </si>
  <si>
    <t xml:space="preserve"> СИТИ ДИВЕЛЪПМЪНТ АДСИЦ</t>
  </si>
  <si>
    <t>Съставител:"ААТ 3 " ООД</t>
  </si>
  <si>
    <t>"ААТ 3 " ООД</t>
  </si>
  <si>
    <t>Съставител:" ААТ 3 " ООД</t>
  </si>
  <si>
    <t>Съставител: " ААТ 3 " ООД</t>
  </si>
  <si>
    <t>" ААТ 3 " ООД</t>
  </si>
  <si>
    <t>Съставител: "ААТ 3" ООД</t>
  </si>
  <si>
    <t>Ръководител: Л.Нанчева</t>
  </si>
  <si>
    <t>Л.Нанчева</t>
  </si>
  <si>
    <t>Ръководител:Л.Нанчева</t>
  </si>
  <si>
    <t xml:space="preserve"> 01.01.2010. - 31.03.2010.</t>
  </si>
  <si>
    <t>Дата на съставяне:19.04.2010.</t>
  </si>
  <si>
    <t xml:space="preserve">Дата на съставяне: 19.04.2010.                                      </t>
  </si>
  <si>
    <t>19.04.2010.</t>
  </si>
  <si>
    <t xml:space="preserve">Дата  на съставяне: 19.04.2010.                                                                                                                                </t>
  </si>
  <si>
    <t xml:space="preserve">Ръководител:Нанчева                 </t>
  </si>
  <si>
    <t xml:space="preserve">Дата на съставяне: 19.04.2010.                        </t>
  </si>
  <si>
    <t>Дата на съставяне: 19.04.2010.</t>
  </si>
</sst>
</file>

<file path=xl/styles.xml><?xml version="1.0" encoding="utf-8"?>
<styleSheet xmlns="http://schemas.openxmlformats.org/spreadsheetml/2006/main">
  <numFmts count="3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85">
      <selection activeCell="E99" sqref="E99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860</v>
      </c>
      <c r="F3" s="217" t="s">
        <v>2</v>
      </c>
      <c r="G3" s="172"/>
      <c r="H3" s="461">
        <v>175219557</v>
      </c>
    </row>
    <row r="4" spans="1:8" ht="15">
      <c r="A4" s="580" t="s">
        <v>3</v>
      </c>
      <c r="B4" s="586"/>
      <c r="C4" s="586"/>
      <c r="D4" s="586"/>
      <c r="E4" s="504" t="s">
        <v>858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3851</v>
      </c>
      <c r="D11" s="151">
        <v>3851</v>
      </c>
      <c r="E11" s="237" t="s">
        <v>22</v>
      </c>
      <c r="F11" s="242" t="s">
        <v>23</v>
      </c>
      <c r="G11" s="152">
        <v>2198</v>
      </c>
      <c r="H11" s="152">
        <v>2198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222</v>
      </c>
      <c r="D17" s="151">
        <v>222</v>
      </c>
      <c r="E17" s="243" t="s">
        <v>46</v>
      </c>
      <c r="F17" s="245" t="s">
        <v>47</v>
      </c>
      <c r="G17" s="154">
        <f>G11+G14+G15+G16</f>
        <v>2198</v>
      </c>
      <c r="H17" s="154">
        <f>H11+H14+H15+H16</f>
        <v>2198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4073</v>
      </c>
      <c r="D19" s="155">
        <f>SUM(D11:D18)</f>
        <v>4073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-1664</v>
      </c>
      <c r="H27" s="154">
        <f>SUM(H28:H30)</f>
        <v>-377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49</v>
      </c>
      <c r="H28" s="152">
        <v>49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-1713</v>
      </c>
      <c r="H29" s="316">
        <v>-426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</v>
      </c>
      <c r="H32" s="316">
        <v>-1287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-1671</v>
      </c>
      <c r="H33" s="154">
        <f>H27+H31+H32</f>
        <v>-1664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527</v>
      </c>
      <c r="H36" s="154">
        <f>H25+H17+H33</f>
        <v>534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27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4073</v>
      </c>
      <c r="D55" s="155">
        <f>D19+D20+D21+D27+D32+D45+D51+D53+D54</f>
        <v>4073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3904</v>
      </c>
      <c r="H59" s="152">
        <v>3904</v>
      </c>
      <c r="M59" s="157"/>
    </row>
    <row r="60" spans="1:8" ht="15">
      <c r="A60" s="235" t="s">
        <v>183</v>
      </c>
      <c r="B60" s="241" t="s">
        <v>184</v>
      </c>
      <c r="C60" s="151">
        <v>97</v>
      </c>
      <c r="D60" s="151">
        <v>97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22</v>
      </c>
      <c r="H61" s="154">
        <f>SUM(H62:H68)</f>
        <v>21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97</v>
      </c>
      <c r="D64" s="155">
        <f>SUM(D58:D63)</f>
        <v>97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20</v>
      </c>
      <c r="H66" s="152">
        <v>19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</v>
      </c>
      <c r="H67" s="152">
        <v>2</v>
      </c>
    </row>
    <row r="68" spans="1:8" ht="15">
      <c r="A68" s="235" t="s">
        <v>211</v>
      </c>
      <c r="B68" s="241" t="s">
        <v>212</v>
      </c>
      <c r="C68" s="151">
        <v>9</v>
      </c>
      <c r="D68" s="151">
        <v>10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274</v>
      </c>
      <c r="D69" s="151">
        <v>274</v>
      </c>
      <c r="E69" s="251" t="s">
        <v>78</v>
      </c>
      <c r="F69" s="242" t="s">
        <v>217</v>
      </c>
      <c r="G69" s="152">
        <v>1</v>
      </c>
      <c r="H69" s="152"/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3927</v>
      </c>
      <c r="H71" s="161">
        <f>H59+H60+H61+H69+H70</f>
        <v>3925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/>
      <c r="D74" s="151">
        <v>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283</v>
      </c>
      <c r="D75" s="155">
        <f>SUM(D67:D74)</f>
        <v>289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3927</v>
      </c>
      <c r="H79" s="162">
        <f>H71+H74+H75+H76</f>
        <v>3925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381</v>
      </c>
      <c r="D93" s="155">
        <f>D64+D75+D84+D91+D92</f>
        <v>386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4454</v>
      </c>
      <c r="D94" s="164">
        <f>D93+D55</f>
        <v>4459</v>
      </c>
      <c r="E94" s="449" t="s">
        <v>270</v>
      </c>
      <c r="F94" s="289" t="s">
        <v>271</v>
      </c>
      <c r="G94" s="165">
        <f>G36+G39+G55+G79</f>
        <v>4454</v>
      </c>
      <c r="H94" s="165">
        <f>H36+H39+H55+H79</f>
        <v>4459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4" t="s">
        <v>866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7">
      <selection activeCell="G12" sqref="G1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СИТИ ДИВЕЛЪПМЪНТ АДСИЦ</v>
      </c>
      <c r="C2" s="589"/>
      <c r="D2" s="589"/>
      <c r="E2" s="589"/>
      <c r="F2" s="575" t="s">
        <v>2</v>
      </c>
      <c r="G2" s="575"/>
      <c r="H2" s="526">
        <f>'справка №1-БАЛАНС'!H3</f>
        <v>175219557</v>
      </c>
    </row>
    <row r="3" spans="1:8" ht="15">
      <c r="A3" s="467" t="s">
        <v>274</v>
      </c>
      <c r="B3" s="589" t="str">
        <f>'справка №1-БАЛАНС'!E4</f>
        <v> 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 01.01.2010. - 31.03.2010.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5</v>
      </c>
      <c r="D10" s="46">
        <v>16</v>
      </c>
      <c r="E10" s="298" t="s">
        <v>288</v>
      </c>
      <c r="F10" s="549" t="s">
        <v>289</v>
      </c>
      <c r="G10" s="550"/>
      <c r="H10" s="550">
        <v>186</v>
      </c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</v>
      </c>
      <c r="D12" s="46">
        <v>9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/>
      <c r="D13" s="46">
        <v>2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186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/>
      <c r="D14" s="46">
        <v>150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</v>
      </c>
      <c r="D19" s="49">
        <f>SUM(D9:D15)+D16</f>
        <v>177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>
        <v>62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62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7</v>
      </c>
      <c r="D28" s="50">
        <f>D26+D19</f>
        <v>239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186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7</v>
      </c>
      <c r="H30" s="53">
        <f>IF((D28-H28)&gt;0,D28-H28,0)</f>
        <v>53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7</v>
      </c>
      <c r="D33" s="49">
        <f>D28-D31+D32</f>
        <v>239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186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7</v>
      </c>
      <c r="H34" s="548">
        <f>IF((D33-H33)&gt;0,D33-H33,0)</f>
        <v>53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7</v>
      </c>
      <c r="H39" s="559">
        <f>IF(H34&gt;0,IF(D35+H34&lt;0,0,D35+H34),IF(D34-D35&lt;0,D35-D34,0))</f>
        <v>53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7</v>
      </c>
      <c r="H41" s="52">
        <f>IF(D39=0,IF(H39-H40&gt;0,H39-H40+D40,0),IF(D39-D40&lt;0,D40-D39+H40,0))</f>
        <v>53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</v>
      </c>
      <c r="D42" s="53">
        <f>D33+D35+D39</f>
        <v>239</v>
      </c>
      <c r="E42" s="128" t="s">
        <v>379</v>
      </c>
      <c r="F42" s="129" t="s">
        <v>380</v>
      </c>
      <c r="G42" s="53">
        <f>G39+G33</f>
        <v>7</v>
      </c>
      <c r="H42" s="53">
        <f>H39+H33</f>
        <v>239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856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873</v>
      </c>
      <c r="C48" s="427" t="s">
        <v>381</v>
      </c>
      <c r="D48" s="587" t="s">
        <v>862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8" t="s">
        <v>868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3">
      <selection activeCell="E23" sqref="E2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СИТИ ДИВЕЛЪПМЪНТ АДСИЦ</v>
      </c>
      <c r="C4" s="541" t="s">
        <v>2</v>
      </c>
      <c r="D4" s="541">
        <f>'справка №1-БАЛАНС'!H3</f>
        <v>175219557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01.01.2010. - 31.03.2010.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</v>
      </c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-1</v>
      </c>
      <c r="D11" s="54">
        <v>-17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>
        <v>-3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>
        <v>984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</v>
      </c>
      <c r="D20" s="55">
        <f>SUM(D10:D19)</f>
        <v>964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-958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-62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-1020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</v>
      </c>
      <c r="D43" s="55">
        <f>D42+D32+D20</f>
        <v>-56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/>
      <c r="D44" s="132">
        <v>165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</v>
      </c>
      <c r="D45" s="55">
        <f>D44+D43</f>
        <v>109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869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13">
      <selection activeCell="M37" sqref="M37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 СИТИ ДИВЕЛЪПМЪНТ АДСИЦ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175219557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 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 01.01.2010. - 31.03.2010.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2198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49</v>
      </c>
      <c r="J11" s="58">
        <f>'справка №1-БАЛАНС'!H29+'справка №1-БАЛАНС'!H32</f>
        <v>-1713</v>
      </c>
      <c r="K11" s="60"/>
      <c r="L11" s="344">
        <f>SUM(C11:K11)</f>
        <v>534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2198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49</v>
      </c>
      <c r="J15" s="61">
        <f t="shared" si="2"/>
        <v>-1713</v>
      </c>
      <c r="K15" s="61">
        <f t="shared" si="2"/>
        <v>0</v>
      </c>
      <c r="L15" s="344">
        <f t="shared" si="1"/>
        <v>534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</v>
      </c>
      <c r="K16" s="60"/>
      <c r="L16" s="344">
        <f t="shared" si="1"/>
        <v>-7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2198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49</v>
      </c>
      <c r="J29" s="59">
        <f t="shared" si="6"/>
        <v>-1720</v>
      </c>
      <c r="K29" s="59">
        <f t="shared" si="6"/>
        <v>0</v>
      </c>
      <c r="L29" s="344">
        <f t="shared" si="1"/>
        <v>527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2198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49</v>
      </c>
      <c r="J32" s="59">
        <f t="shared" si="7"/>
        <v>-1720</v>
      </c>
      <c r="K32" s="59">
        <f t="shared" si="7"/>
        <v>0</v>
      </c>
      <c r="L32" s="344">
        <f t="shared" si="1"/>
        <v>527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857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79" t="s">
        <v>381</v>
      </c>
      <c r="E38" s="579"/>
      <c r="F38" s="579" t="s">
        <v>865</v>
      </c>
      <c r="G38" s="579"/>
      <c r="H38" s="579"/>
      <c r="I38" s="579"/>
      <c r="J38" s="15" t="s">
        <v>875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7">
      <selection activeCell="F52" sqref="F5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 СИТИ ДИВЕЛЪПМЪНТ АДСИЦ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175219557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 01.01.2010. - 31.03.2010.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8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8" t="s">
        <v>528</v>
      </c>
      <c r="R5" s="598" t="s">
        <v>529</v>
      </c>
    </row>
    <row r="6" spans="1:18" s="100" customFormat="1" ht="60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99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99"/>
      <c r="R6" s="599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3851</v>
      </c>
      <c r="E9" s="189"/>
      <c r="F9" s="189"/>
      <c r="G9" s="74">
        <f>D9+E9-F9</f>
        <v>3851</v>
      </c>
      <c r="H9" s="65"/>
      <c r="I9" s="65"/>
      <c r="J9" s="74">
        <f>G9+H9-I9</f>
        <v>3851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3851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853</v>
      </c>
      <c r="B15" s="374" t="s">
        <v>854</v>
      </c>
      <c r="C15" s="456" t="s">
        <v>855</v>
      </c>
      <c r="D15" s="457">
        <v>222</v>
      </c>
      <c r="E15" s="457"/>
      <c r="F15" s="457"/>
      <c r="G15" s="74">
        <f t="shared" si="2"/>
        <v>222</v>
      </c>
      <c r="H15" s="458"/>
      <c r="I15" s="458"/>
      <c r="J15" s="74">
        <f t="shared" si="3"/>
        <v>222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222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4073</v>
      </c>
      <c r="E17" s="194">
        <f>SUM(E9:E16)</f>
        <v>0</v>
      </c>
      <c r="F17" s="194">
        <f>SUM(F9:F16)</f>
        <v>0</v>
      </c>
      <c r="G17" s="74">
        <f t="shared" si="2"/>
        <v>4073</v>
      </c>
      <c r="H17" s="75">
        <f>SUM(H9:H16)</f>
        <v>0</v>
      </c>
      <c r="I17" s="75">
        <f>SUM(I9:I16)</f>
        <v>0</v>
      </c>
      <c r="J17" s="74">
        <f t="shared" si="3"/>
        <v>4073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4073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4073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4073</v>
      </c>
      <c r="H40" s="438">
        <f t="shared" si="13"/>
        <v>0</v>
      </c>
      <c r="I40" s="438">
        <f t="shared" si="13"/>
        <v>0</v>
      </c>
      <c r="J40" s="438">
        <f t="shared" si="13"/>
        <v>4073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4073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859</v>
      </c>
      <c r="I44" s="356"/>
      <c r="J44" s="356"/>
      <c r="K44" s="607"/>
      <c r="L44" s="607"/>
      <c r="M44" s="607"/>
      <c r="N44" s="607"/>
      <c r="O44" s="596" t="s">
        <v>869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862</v>
      </c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5">
      <selection activeCell="AC97" sqref="AC97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5" t="s">
        <v>607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 СИТИ ДИВЕЛЪПМЪНТ АДСИЦ</v>
      </c>
      <c r="C3" s="619"/>
      <c r="D3" s="526" t="s">
        <v>2</v>
      </c>
      <c r="E3" s="107">
        <f>'справка №1-БАЛАНС'!H3</f>
        <v>175219557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01.01.2010. - 31.03.2010.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24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24">
      <c r="A10" s="393" t="s">
        <v>616</v>
      </c>
      <c r="B10" s="395"/>
      <c r="C10" s="104"/>
      <c r="D10" s="104"/>
      <c r="E10" s="120"/>
      <c r="F10" s="106"/>
    </row>
    <row r="11" spans="1:15" ht="24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24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637</v>
      </c>
      <c r="B23" s="399"/>
      <c r="C23" s="119"/>
      <c r="D23" s="104"/>
      <c r="E23" s="120"/>
      <c r="F23" s="106"/>
    </row>
    <row r="24" spans="1:15" ht="24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9</v>
      </c>
      <c r="D28" s="108"/>
      <c r="E28" s="120">
        <f t="shared" si="0"/>
        <v>9</v>
      </c>
      <c r="F28" s="106"/>
    </row>
    <row r="29" spans="1:6" ht="12">
      <c r="A29" s="396" t="s">
        <v>648</v>
      </c>
      <c r="B29" s="397" t="s">
        <v>649</v>
      </c>
      <c r="C29" s="108">
        <v>274</v>
      </c>
      <c r="D29" s="108"/>
      <c r="E29" s="120">
        <f t="shared" si="0"/>
        <v>274</v>
      </c>
      <c r="F29" s="106"/>
    </row>
    <row r="30" spans="1:6" ht="24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283</v>
      </c>
      <c r="D43" s="104">
        <f>D24+D28+D29+D31+D30+D32+D33+D38</f>
        <v>0</v>
      </c>
      <c r="E43" s="118">
        <f>E24+E28+E29+E31+E30+E32+E33+E38</f>
        <v>283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283</v>
      </c>
      <c r="D44" s="103">
        <f>D43+D21+D19+D9</f>
        <v>0</v>
      </c>
      <c r="E44" s="118">
        <f>E43+E21+E19+E9</f>
        <v>283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36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24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36">
      <c r="A75" s="396" t="s">
        <v>692</v>
      </c>
      <c r="B75" s="397" t="s">
        <v>722</v>
      </c>
      <c r="C75" s="103">
        <f>C76+C78</f>
        <v>3904</v>
      </c>
      <c r="D75" s="103">
        <f>D76+D78</f>
        <v>3755</v>
      </c>
      <c r="E75" s="103">
        <f>E76+E78</f>
        <v>149</v>
      </c>
      <c r="F75" s="103">
        <f>F76+F78</f>
        <v>3755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3904</v>
      </c>
      <c r="D76" s="108">
        <v>3755</v>
      </c>
      <c r="E76" s="119">
        <f t="shared" si="1"/>
        <v>149</v>
      </c>
      <c r="F76" s="108">
        <v>3755</v>
      </c>
    </row>
    <row r="77" spans="1:6" ht="12">
      <c r="A77" s="396" t="s">
        <v>725</v>
      </c>
      <c r="B77" s="397" t="s">
        <v>726</v>
      </c>
      <c r="C77" s="109">
        <v>149</v>
      </c>
      <c r="D77" s="109"/>
      <c r="E77" s="119">
        <f t="shared" si="1"/>
        <v>149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22</v>
      </c>
      <c r="D85" s="104">
        <f>SUM(D86:D90)+D94</f>
        <v>0</v>
      </c>
      <c r="E85" s="104">
        <f>SUM(E86:E90)+E94</f>
        <v>22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/>
      <c r="D87" s="108"/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20</v>
      </c>
      <c r="D89" s="108"/>
      <c r="E89" s="119">
        <f t="shared" si="1"/>
        <v>20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24">
      <c r="A94" s="396" t="s">
        <v>756</v>
      </c>
      <c r="B94" s="397" t="s">
        <v>757</v>
      </c>
      <c r="C94" s="108">
        <v>2</v>
      </c>
      <c r="D94" s="108"/>
      <c r="E94" s="119">
        <f t="shared" si="1"/>
        <v>2</v>
      </c>
      <c r="F94" s="108"/>
    </row>
    <row r="95" spans="1:6" ht="12">
      <c r="A95" s="396" t="s">
        <v>758</v>
      </c>
      <c r="B95" s="397" t="s">
        <v>759</v>
      </c>
      <c r="C95" s="108">
        <v>1</v>
      </c>
      <c r="D95" s="108"/>
      <c r="E95" s="119">
        <f t="shared" si="1"/>
        <v>1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3927</v>
      </c>
      <c r="D96" s="104">
        <f>D85+D80+D75+D71+D95</f>
        <v>3755</v>
      </c>
      <c r="E96" s="104">
        <f>E85+E80+E75+E71+E95</f>
        <v>172</v>
      </c>
      <c r="F96" s="104">
        <f>F85+F80+F75+F71+F95</f>
        <v>3755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3927</v>
      </c>
      <c r="D97" s="104">
        <f>D96+D68+D66</f>
        <v>3755</v>
      </c>
      <c r="E97" s="104">
        <f>E96+E68+E66</f>
        <v>172</v>
      </c>
      <c r="F97" s="104">
        <f>F96+F68+F66</f>
        <v>3755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778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871</v>
      </c>
      <c r="B109" s="613"/>
      <c r="C109" s="613" t="s">
        <v>861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869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 СИТИ ДИВЕЛЪПМЪНТ АДСИЦ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175219557</v>
      </c>
    </row>
    <row r="5" spans="1:9" ht="15">
      <c r="A5" s="501" t="s">
        <v>5</v>
      </c>
      <c r="B5" s="621" t="str">
        <f>'справка №1-БАЛАНС'!E5</f>
        <v> 01.01.2010. - 31.03.2010.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3"/>
      <c r="C30" s="623"/>
      <c r="D30" s="459" t="s">
        <v>817</v>
      </c>
      <c r="E30" s="622"/>
      <c r="F30" s="622"/>
      <c r="G30" s="622"/>
      <c r="H30" s="420" t="s">
        <v>779</v>
      </c>
      <c r="I30" s="622"/>
      <c r="J30" s="622"/>
    </row>
    <row r="31" spans="1:9" s="521" customFormat="1" ht="12">
      <c r="A31" s="349"/>
      <c r="B31" s="388"/>
      <c r="C31" s="349"/>
      <c r="D31" s="523" t="s">
        <v>862</v>
      </c>
      <c r="E31" s="523"/>
      <c r="F31" s="523"/>
      <c r="G31" s="523"/>
      <c r="H31" s="523" t="s">
        <v>868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45">
      <selection activeCell="C154" sqref="C15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 СИТИ ДИВЕЛЪПМЪНТ АДСИЦ</v>
      </c>
      <c r="C5" s="627"/>
      <c r="D5" s="627"/>
      <c r="E5" s="570" t="s">
        <v>2</v>
      </c>
      <c r="F5" s="451">
        <f>'справка №1-БАЛАНС'!H3</f>
        <v>175219557</v>
      </c>
    </row>
    <row r="6" spans="1:13" ht="15" customHeight="1">
      <c r="A6" s="27" t="s">
        <v>820</v>
      </c>
      <c r="B6" s="628" t="str">
        <f>'справка №1-БАЛАНС'!E5</f>
        <v> 01.01.2010. - 31.03.2010.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29" t="s">
        <v>864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867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</cp:lastModifiedBy>
  <cp:lastPrinted>2008-10-13T12:57:46Z</cp:lastPrinted>
  <dcterms:created xsi:type="dcterms:W3CDTF">2000-06-29T12:02:40Z</dcterms:created>
  <dcterms:modified xsi:type="dcterms:W3CDTF">2010-04-20T10:25:39Z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